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utente\Desktop\ARCHIVIO APPALTI\Programmazione biennale\Anno 2021-22\"/>
    </mc:Choice>
  </mc:AlternateContent>
  <xr:revisionPtr revIDLastSave="0" documentId="13_ncr:1_{99B2102B-499F-4A73-8A73-421B940180F9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Foglio1" sheetId="1" r:id="rId1"/>
    <sheet name="Foglio2" sheetId="2" r:id="rId2"/>
    <sheet name="Foglio3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2" l="1"/>
  <c r="Y7" i="1"/>
  <c r="V7" i="1"/>
  <c r="Y6" i="1"/>
  <c r="W6" i="1"/>
  <c r="V6" i="1"/>
  <c r="W5" i="1"/>
  <c r="Y5" i="1" s="1"/>
  <c r="V5" i="1"/>
  <c r="W4" i="1"/>
  <c r="V4" i="1"/>
  <c r="Y4" i="1" s="1"/>
</calcChain>
</file>

<file path=xl/sharedStrings.xml><?xml version="1.0" encoding="utf-8"?>
<sst xmlns="http://schemas.openxmlformats.org/spreadsheetml/2006/main" count="163" uniqueCount="107">
  <si>
    <t xml:space="preserve">Numero intervento CUI
</t>
  </si>
  <si>
    <t xml:space="preserve">Codice Fiscale Amministrazione </t>
  </si>
  <si>
    <t>Prima annualità del primo programma nel quale l'intervento è stato inserito</t>
  </si>
  <si>
    <r>
      <t xml:space="preserve">Annualità nella quale si prevede di dare avvio alla procedura </t>
    </r>
    <r>
      <rPr>
        <b/>
        <sz val="10"/>
        <rFont val="Calibri"/>
        <family val="2"/>
      </rPr>
      <t>di acquisto</t>
    </r>
  </si>
  <si>
    <r>
      <t xml:space="preserve"> Identificativo della procedura </t>
    </r>
    <r>
      <rPr>
        <b/>
        <sz val="10"/>
        <rFont val="Calibri"/>
        <family val="2"/>
      </rPr>
      <t>di acquisto</t>
    </r>
  </si>
  <si>
    <t xml:space="preserve">Codice CUP </t>
  </si>
  <si>
    <t xml:space="preserve">Lotto funzionale </t>
  </si>
  <si>
    <t xml:space="preserve">Importo stimato lotto  </t>
  </si>
  <si>
    <t>Ambito geografico di esecuzione dell'Acquisto (Regione/i)</t>
  </si>
  <si>
    <t xml:space="preserve">Codice eventuale CUP master </t>
  </si>
  <si>
    <t>Settore</t>
  </si>
  <si>
    <t xml:space="preserve">CPV
</t>
  </si>
  <si>
    <t>Descrizione Acquisto</t>
  </si>
  <si>
    <t>Conformità ambientale</t>
  </si>
  <si>
    <t xml:space="preserve">Priorità
</t>
  </si>
  <si>
    <t>Codice fiscale responsabile procedimento (RUP)</t>
  </si>
  <si>
    <t>Cognome responsabile procedimento  (RUP)</t>
  </si>
  <si>
    <t>Nome responsabile procedimento (RUP)</t>
  </si>
  <si>
    <t>Quantità</t>
  </si>
  <si>
    <t>Unità di misura</t>
  </si>
  <si>
    <t>Durata del contratto</t>
  </si>
  <si>
    <t>Stima costi Programma Primo anno</t>
  </si>
  <si>
    <t>Stima costi Programma Secondo anno</t>
  </si>
  <si>
    <t xml:space="preserve">Costi su annualità successive </t>
  </si>
  <si>
    <t>Stima costi Programma
Totale</t>
  </si>
  <si>
    <t>Apporto di capitale privato - Importo</t>
  </si>
  <si>
    <t>Apporto di capitale privato - Tipologia</t>
  </si>
  <si>
    <r>
      <t xml:space="preserve">Si intende delegare a Centrale di Committenza o Soggetto Aggregatore la procedura </t>
    </r>
    <r>
      <rPr>
        <b/>
        <sz val="10"/>
        <rFont val="Calibri"/>
        <family val="2"/>
      </rPr>
      <t>di acquisto</t>
    </r>
  </si>
  <si>
    <t>Codice AUSA Amministrazione delegata</t>
  </si>
  <si>
    <t>Denominazione Amministrazione delegata</t>
  </si>
  <si>
    <t>codice</t>
  </si>
  <si>
    <t>anno (aaaa)</t>
  </si>
  <si>
    <t>si/no</t>
  </si>
  <si>
    <t xml:space="preserve">valore </t>
  </si>
  <si>
    <t>Testo</t>
  </si>
  <si>
    <t>forniture / servizi</t>
  </si>
  <si>
    <t>tabella CPV</t>
  </si>
  <si>
    <t>testo</t>
  </si>
  <si>
    <t>livello 1-3</t>
  </si>
  <si>
    <t>numero</t>
  </si>
  <si>
    <t>numero in mesi</t>
  </si>
  <si>
    <t>valore</t>
  </si>
  <si>
    <t>valore( somma)</t>
  </si>
  <si>
    <t>93072970382202100001</t>
  </si>
  <si>
    <t>93072970382</t>
  </si>
  <si>
    <t>001</t>
  </si>
  <si>
    <t>no</t>
  </si>
  <si>
    <t>Nazionale</t>
  </si>
  <si>
    <t>servizi</t>
  </si>
  <si>
    <t xml:space="preserve"> 98341140-8 </t>
  </si>
  <si>
    <t>Vigilanza armata e non armata h24</t>
  </si>
  <si>
    <t>si</t>
  </si>
  <si>
    <t>3</t>
  </si>
  <si>
    <t>Spagnoletto</t>
  </si>
  <si>
    <t>Amedeo</t>
  </si>
  <si>
    <t>euro</t>
  </si>
  <si>
    <t>nessuno</t>
  </si>
  <si>
    <t>93072970382202100002</t>
  </si>
  <si>
    <t>002</t>
  </si>
  <si>
    <t xml:space="preserve"> 92521000-9</t>
  </si>
  <si>
    <t>Biglietteria, prenotazioni, presidio sala, laboratori didattici, visite guidate e bookshop</t>
  </si>
  <si>
    <t>930729703822021900003</t>
  </si>
  <si>
    <t>003</t>
  </si>
  <si>
    <t>90910000-9</t>
  </si>
  <si>
    <t>Pulizia</t>
  </si>
  <si>
    <t>930729703822021900004</t>
  </si>
  <si>
    <t>004</t>
  </si>
  <si>
    <t>60000000-8</t>
  </si>
  <si>
    <t>Trasporto di opere d'arte</t>
  </si>
  <si>
    <t>SCHEDA B: PROGRAMMA BIENNALE DEGLI ACQUISTI DI FORNITURE E SERVIZI 2021-2022</t>
  </si>
  <si>
    <t>SCHEDA A: QUADRO DELLE RISORSE NECESSARIE ALLA REALIZZAZIONE DEL PROGRAMMA BIENNALE DI ACQUISTI DI FORNITURE E SERVIZI ANNO 2021-2022</t>
  </si>
  <si>
    <t>Amministrazione</t>
  </si>
  <si>
    <t>Referente dei dati di programmazione</t>
  </si>
  <si>
    <t>Codice Fiscale
 Amministrazione</t>
  </si>
  <si>
    <t>Codice IPA 
Amministrazione</t>
  </si>
  <si>
    <t>Dipartimento</t>
  </si>
  <si>
    <t>Ufficio</t>
  </si>
  <si>
    <t>Regione</t>
  </si>
  <si>
    <t>Provincia</t>
  </si>
  <si>
    <t>Indirizzo</t>
  </si>
  <si>
    <t>Telefono</t>
  </si>
  <si>
    <t>Indirizzo
 mail</t>
  </si>
  <si>
    <t>Indirizzo PEC</t>
  </si>
  <si>
    <t>Nome</t>
  </si>
  <si>
    <t>Cognome</t>
  </si>
  <si>
    <t>Codice fiscale</t>
  </si>
  <si>
    <t>Indirizzo
mail</t>
  </si>
  <si>
    <t>Fondazione Museo Nazionale dell'Ebraismo Italiano e della Shoah</t>
  </si>
  <si>
    <t xml:space="preserve">Emilia Romagna </t>
  </si>
  <si>
    <t>Ferrara</t>
  </si>
  <si>
    <t>Via Piangipane, 79-83</t>
  </si>
  <si>
    <t>0532-769137</t>
  </si>
  <si>
    <t>fondazione@meisweb.it</t>
  </si>
  <si>
    <t>fondazione.meis@pec.meisweb.it</t>
  </si>
  <si>
    <t>SPGMDA68T06H501D</t>
  </si>
  <si>
    <t>Tipologia risorse</t>
  </si>
  <si>
    <t>risorse derivanti da entrate aventi destinazione vincolata per legge</t>
  </si>
  <si>
    <t>risorse derivanti da entrate acquisite mediante contrazione di mutuo</t>
  </si>
  <si>
    <t>risorse acquisite mediante apporti di capitali privati</t>
  </si>
  <si>
    <t>stanziamenti di bilancio</t>
  </si>
  <si>
    <t>finanziamenti acquisibili ai sensi dell'art. 3 D.L. 31.10.1990 n. 310 ne successive conversioni</t>
  </si>
  <si>
    <t>risorse derivanti da trasferimento di immobili ex art. 191 D. Lgs 50/2016</t>
  </si>
  <si>
    <t xml:space="preserve">Altro </t>
  </si>
  <si>
    <t>Totale</t>
  </si>
  <si>
    <t>Disponibilità finanziaria primo anno</t>
  </si>
  <si>
    <t>Disponibilità finanziaria secondo anno</t>
  </si>
  <si>
    <t>Importo 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</si>
</sst>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€&quot;\ #,##0.00"/>
    <numFmt numFmtId="169" formatCode="_-* #,##0.0000_-;\-* #,##0.00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C0C0C0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4" fontId="3" fillId="0" borderId="1" xfId="0" applyNumberFormat="1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 applyProtection="1">
      <alignment wrapText="1"/>
      <protection locked="0"/>
    </xf>
    <xf numFmtId="1" fontId="6" fillId="0" borderId="0" xfId="0" applyNumberFormat="1" applyFont="1" applyAlignment="1" applyProtection="1">
      <alignment wrapText="1"/>
      <protection locked="0"/>
    </xf>
    <xf numFmtId="164" fontId="6" fillId="0" borderId="0" xfId="0" applyNumberFormat="1" applyFont="1" applyAlignment="1" applyProtection="1">
      <alignment wrapText="1"/>
      <protection locked="0"/>
    </xf>
    <xf numFmtId="3" fontId="6" fillId="0" borderId="0" xfId="0" applyNumberFormat="1" applyFont="1" applyAlignment="1" applyProtection="1">
      <alignment wrapText="1"/>
      <protection locked="0"/>
    </xf>
    <xf numFmtId="0" fontId="2" fillId="0" borderId="0" xfId="0" applyFont="1"/>
    <xf numFmtId="4" fontId="4" fillId="3" borderId="2" xfId="0" applyNumberFormat="1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4" fontId="4" fillId="3" borderId="4" xfId="0" applyNumberFormat="1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 wrapText="1"/>
    </xf>
    <xf numFmtId="0" fontId="0" fillId="0" borderId="0" xfId="0" applyProtection="1">
      <protection locked="0"/>
    </xf>
    <xf numFmtId="0" fontId="2" fillId="0" borderId="0" xfId="0" applyFont="1" applyAlignment="1"/>
    <xf numFmtId="4" fontId="0" fillId="0" borderId="0" xfId="0" applyNumberFormat="1"/>
    <xf numFmtId="2" fontId="0" fillId="0" borderId="0" xfId="0" applyNumberFormat="1"/>
    <xf numFmtId="169" fontId="0" fillId="0" borderId="0" xfId="1" applyNumberFormat="1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"/>
  <sheetViews>
    <sheetView topLeftCell="D1" workbookViewId="0">
      <selection activeCell="V4" sqref="V4"/>
    </sheetView>
  </sheetViews>
  <sheetFormatPr defaultRowHeight="15" x14ac:dyDescent="0.25"/>
  <cols>
    <col min="1" max="1" width="21.28515625" customWidth="1"/>
    <col min="2" max="2" width="15" customWidth="1"/>
    <col min="3" max="3" width="12.5703125" customWidth="1"/>
    <col min="5" max="5" width="12.140625" customWidth="1"/>
    <col min="9" max="9" width="11" customWidth="1"/>
    <col min="12" max="12" width="11.85546875" customWidth="1"/>
    <col min="13" max="13" width="12.7109375" customWidth="1"/>
    <col min="14" max="14" width="9.7109375" customWidth="1"/>
    <col min="16" max="16" width="12.42578125" customWidth="1"/>
    <col min="17" max="17" width="11.28515625" customWidth="1"/>
    <col min="21" max="21" width="12.7109375" customWidth="1"/>
    <col min="22" max="22" width="12" customWidth="1"/>
    <col min="23" max="23" width="12.42578125" customWidth="1"/>
    <col min="25" max="25" width="12.28515625" customWidth="1"/>
  </cols>
  <sheetData>
    <row r="1" spans="1:30" x14ac:dyDescent="0.25">
      <c r="J1" s="17" t="s">
        <v>69</v>
      </c>
      <c r="K1" s="17"/>
      <c r="L1" s="17"/>
      <c r="M1" s="17"/>
      <c r="N1" s="17"/>
      <c r="O1" s="17"/>
      <c r="P1" s="17"/>
      <c r="Q1" s="17"/>
      <c r="R1" s="17"/>
    </row>
    <row r="2" spans="1:30" ht="153" x14ac:dyDescent="0.25">
      <c r="A2" s="1" t="s">
        <v>0</v>
      </c>
      <c r="B2" s="2" t="s">
        <v>1</v>
      </c>
      <c r="C2" s="2" t="s">
        <v>2</v>
      </c>
      <c r="D2" s="3" t="s">
        <v>3</v>
      </c>
      <c r="E2" s="4" t="s">
        <v>4</v>
      </c>
      <c r="F2" s="1" t="s">
        <v>5</v>
      </c>
      <c r="G2" s="1" t="s">
        <v>6</v>
      </c>
      <c r="H2" s="1" t="s">
        <v>7</v>
      </c>
      <c r="I2" s="2" t="s">
        <v>8</v>
      </c>
      <c r="J2" s="1" t="s">
        <v>9</v>
      </c>
      <c r="K2" s="5" t="s">
        <v>10</v>
      </c>
      <c r="L2" s="1" t="s">
        <v>11</v>
      </c>
      <c r="M2" s="2" t="s">
        <v>12</v>
      </c>
      <c r="N2" s="2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5" t="s">
        <v>18</v>
      </c>
      <c r="T2" s="6" t="s">
        <v>19</v>
      </c>
      <c r="U2" s="6" t="s">
        <v>20</v>
      </c>
      <c r="V2" s="1" t="s">
        <v>21</v>
      </c>
      <c r="W2" s="1" t="s">
        <v>22</v>
      </c>
      <c r="X2" s="1" t="s">
        <v>23</v>
      </c>
      <c r="Y2" s="2" t="s">
        <v>24</v>
      </c>
      <c r="Z2" s="1" t="s">
        <v>25</v>
      </c>
      <c r="AA2" s="1" t="s">
        <v>26</v>
      </c>
      <c r="AB2" s="3" t="s">
        <v>27</v>
      </c>
      <c r="AC2" s="1" t="s">
        <v>28</v>
      </c>
      <c r="AD2" s="1" t="s">
        <v>29</v>
      </c>
    </row>
    <row r="3" spans="1:30" ht="25.5" x14ac:dyDescent="0.25">
      <c r="A3" s="7" t="s">
        <v>30</v>
      </c>
      <c r="B3" s="7" t="s">
        <v>30</v>
      </c>
      <c r="C3" s="7" t="s">
        <v>31</v>
      </c>
      <c r="D3" s="7" t="s">
        <v>31</v>
      </c>
      <c r="E3" s="8" t="s">
        <v>30</v>
      </c>
      <c r="F3" s="7" t="s">
        <v>30</v>
      </c>
      <c r="G3" s="7" t="s">
        <v>32</v>
      </c>
      <c r="H3" s="9" t="s">
        <v>33</v>
      </c>
      <c r="I3" s="10" t="s">
        <v>34</v>
      </c>
      <c r="J3" s="7" t="s">
        <v>30</v>
      </c>
      <c r="K3" s="11" t="s">
        <v>35</v>
      </c>
      <c r="L3" s="7" t="s">
        <v>36</v>
      </c>
      <c r="M3" s="11" t="s">
        <v>37</v>
      </c>
      <c r="N3" s="11" t="s">
        <v>32</v>
      </c>
      <c r="O3" s="11" t="s">
        <v>38</v>
      </c>
      <c r="P3" s="7" t="s">
        <v>37</v>
      </c>
      <c r="Q3" s="7" t="s">
        <v>37</v>
      </c>
      <c r="R3" s="7" t="s">
        <v>37</v>
      </c>
      <c r="S3" s="7" t="s">
        <v>39</v>
      </c>
      <c r="T3" s="7" t="s">
        <v>37</v>
      </c>
      <c r="U3" s="7" t="s">
        <v>40</v>
      </c>
      <c r="V3" s="9" t="s">
        <v>41</v>
      </c>
      <c r="W3" s="9" t="s">
        <v>41</v>
      </c>
      <c r="X3" s="9" t="s">
        <v>41</v>
      </c>
      <c r="Y3" s="12" t="s">
        <v>42</v>
      </c>
      <c r="Z3" s="9" t="s">
        <v>41</v>
      </c>
      <c r="AA3" s="7" t="s">
        <v>37</v>
      </c>
      <c r="AB3" s="7" t="s">
        <v>32</v>
      </c>
      <c r="AC3" s="7" t="s">
        <v>30</v>
      </c>
      <c r="AD3" s="7" t="s">
        <v>37</v>
      </c>
    </row>
    <row r="4" spans="1:30" ht="64.5" x14ac:dyDescent="0.25">
      <c r="A4" s="13" t="s">
        <v>43</v>
      </c>
      <c r="B4" s="13" t="s">
        <v>44</v>
      </c>
      <c r="C4" s="14">
        <v>2021</v>
      </c>
      <c r="D4" s="14">
        <v>2021</v>
      </c>
      <c r="E4" s="13" t="s">
        <v>45</v>
      </c>
      <c r="F4" s="13"/>
      <c r="G4" s="13" t="s">
        <v>46</v>
      </c>
      <c r="H4" s="15"/>
      <c r="I4" s="13" t="s">
        <v>47</v>
      </c>
      <c r="J4" s="13"/>
      <c r="K4" s="13" t="s">
        <v>48</v>
      </c>
      <c r="L4" s="13" t="s">
        <v>49</v>
      </c>
      <c r="M4" s="13" t="s">
        <v>50</v>
      </c>
      <c r="N4" s="13" t="s">
        <v>51</v>
      </c>
      <c r="O4" s="13" t="s">
        <v>52</v>
      </c>
      <c r="P4" s="13"/>
      <c r="Q4" s="13" t="s">
        <v>53</v>
      </c>
      <c r="R4" s="13" t="s">
        <v>54</v>
      </c>
      <c r="S4" s="16">
        <v>1</v>
      </c>
      <c r="T4" s="13" t="s">
        <v>55</v>
      </c>
      <c r="U4" s="14">
        <v>24</v>
      </c>
      <c r="V4" s="15">
        <f>289900/1.22</f>
        <v>237622.95081967214</v>
      </c>
      <c r="W4" s="15">
        <f>290000/1.22</f>
        <v>237704.9180327869</v>
      </c>
      <c r="X4" s="15">
        <v>0</v>
      </c>
      <c r="Y4" s="15">
        <f>+V4+W4</f>
        <v>475327.86885245901</v>
      </c>
      <c r="Z4" s="15">
        <v>0</v>
      </c>
      <c r="AA4" s="13" t="s">
        <v>56</v>
      </c>
      <c r="AB4" s="13" t="s">
        <v>46</v>
      </c>
      <c r="AC4" s="13"/>
      <c r="AD4" s="13"/>
    </row>
    <row r="5" spans="1:30" ht="141" x14ac:dyDescent="0.25">
      <c r="A5" s="13" t="s">
        <v>57</v>
      </c>
      <c r="B5" s="13" t="s">
        <v>44</v>
      </c>
      <c r="C5" s="14">
        <v>2021</v>
      </c>
      <c r="D5" s="14">
        <v>2021</v>
      </c>
      <c r="E5" s="13" t="s">
        <v>58</v>
      </c>
      <c r="F5" s="13"/>
      <c r="G5" s="13" t="s">
        <v>46</v>
      </c>
      <c r="H5" s="15"/>
      <c r="I5" s="13" t="s">
        <v>47</v>
      </c>
      <c r="J5" s="13"/>
      <c r="K5" s="13" t="s">
        <v>48</v>
      </c>
      <c r="L5" s="13" t="s">
        <v>59</v>
      </c>
      <c r="M5" s="13" t="s">
        <v>60</v>
      </c>
      <c r="N5" s="13" t="s">
        <v>51</v>
      </c>
      <c r="O5" s="13" t="s">
        <v>52</v>
      </c>
      <c r="P5" s="13"/>
      <c r="Q5" s="13" t="s">
        <v>53</v>
      </c>
      <c r="R5" s="13" t="s">
        <v>54</v>
      </c>
      <c r="S5" s="16">
        <v>1</v>
      </c>
      <c r="T5" s="13" t="s">
        <v>55</v>
      </c>
      <c r="U5" s="14">
        <v>24</v>
      </c>
      <c r="V5" s="15">
        <f>127000+23000/1.22+3600</f>
        <v>149452.45901639343</v>
      </c>
      <c r="W5" s="15">
        <f>169300+23000/1.22+6600</f>
        <v>194752.45901639343</v>
      </c>
      <c r="X5" s="15">
        <v>0</v>
      </c>
      <c r="Y5" s="15">
        <f>+V5+W5</f>
        <v>344204.91803278687</v>
      </c>
      <c r="Z5" s="15">
        <v>0</v>
      </c>
      <c r="AA5" s="13" t="s">
        <v>56</v>
      </c>
      <c r="AB5" s="13" t="s">
        <v>46</v>
      </c>
      <c r="AC5" s="13"/>
      <c r="AD5" s="13"/>
    </row>
    <row r="6" spans="1:30" ht="39" x14ac:dyDescent="0.25">
      <c r="A6" s="13" t="s">
        <v>61</v>
      </c>
      <c r="B6" s="13" t="s">
        <v>44</v>
      </c>
      <c r="C6" s="14">
        <v>2021</v>
      </c>
      <c r="D6" s="14">
        <v>2021</v>
      </c>
      <c r="E6" s="13" t="s">
        <v>62</v>
      </c>
      <c r="F6" s="13"/>
      <c r="G6" s="13" t="s">
        <v>46</v>
      </c>
      <c r="H6" s="15"/>
      <c r="I6" s="13" t="s">
        <v>47</v>
      </c>
      <c r="J6" s="13"/>
      <c r="K6" s="13" t="s">
        <v>48</v>
      </c>
      <c r="L6" s="13" t="s">
        <v>63</v>
      </c>
      <c r="M6" s="13" t="s">
        <v>64</v>
      </c>
      <c r="N6" s="13" t="s">
        <v>51</v>
      </c>
      <c r="O6" s="13" t="s">
        <v>52</v>
      </c>
      <c r="P6" s="13"/>
      <c r="Q6" s="13" t="s">
        <v>53</v>
      </c>
      <c r="R6" s="13" t="s">
        <v>54</v>
      </c>
      <c r="S6" s="16">
        <v>1</v>
      </c>
      <c r="T6" s="13" t="s">
        <v>55</v>
      </c>
      <c r="U6" s="14">
        <v>24</v>
      </c>
      <c r="V6" s="15">
        <f>58200/1.22</f>
        <v>47704.918032786889</v>
      </c>
      <c r="W6" s="15">
        <f>104300/1.22</f>
        <v>85491.803278688531</v>
      </c>
      <c r="X6" s="15">
        <v>0</v>
      </c>
      <c r="Y6" s="15">
        <f>+V6+W6</f>
        <v>133196.72131147541</v>
      </c>
      <c r="Z6" s="15">
        <v>0</v>
      </c>
      <c r="AA6" s="13" t="s">
        <v>56</v>
      </c>
      <c r="AB6" s="13" t="s">
        <v>46</v>
      </c>
      <c r="AC6" s="13"/>
      <c r="AD6" s="13"/>
    </row>
    <row r="7" spans="1:30" ht="39" x14ac:dyDescent="0.25">
      <c r="A7" s="13" t="s">
        <v>65</v>
      </c>
      <c r="B7" s="13" t="s">
        <v>44</v>
      </c>
      <c r="C7" s="14">
        <v>2021</v>
      </c>
      <c r="D7" s="14">
        <v>2021</v>
      </c>
      <c r="E7" s="13" t="s">
        <v>66</v>
      </c>
      <c r="F7" s="13"/>
      <c r="G7" s="13" t="s">
        <v>46</v>
      </c>
      <c r="H7" s="15"/>
      <c r="I7" s="13" t="s">
        <v>47</v>
      </c>
      <c r="J7" s="13"/>
      <c r="K7" s="13" t="s">
        <v>48</v>
      </c>
      <c r="L7" s="13" t="s">
        <v>67</v>
      </c>
      <c r="M7" s="13" t="s">
        <v>68</v>
      </c>
      <c r="N7" s="13" t="s">
        <v>51</v>
      </c>
      <c r="O7" s="13" t="s">
        <v>52</v>
      </c>
      <c r="P7" s="13"/>
      <c r="Q7" s="13" t="s">
        <v>53</v>
      </c>
      <c r="R7" s="13" t="s">
        <v>54</v>
      </c>
      <c r="S7" s="16">
        <v>1</v>
      </c>
      <c r="T7" s="13" t="s">
        <v>55</v>
      </c>
      <c r="U7" s="14">
        <v>8</v>
      </c>
      <c r="V7" s="15">
        <f>107300/1.22</f>
        <v>87950.819672131154</v>
      </c>
      <c r="W7" s="15">
        <v>0</v>
      </c>
      <c r="X7" s="15">
        <v>0</v>
      </c>
      <c r="Y7" s="15">
        <f>+V7+W7</f>
        <v>87950.819672131154</v>
      </c>
      <c r="Z7" s="15">
        <v>0</v>
      </c>
      <c r="AA7" s="13" t="s">
        <v>56</v>
      </c>
      <c r="AB7" s="13" t="s">
        <v>46</v>
      </c>
      <c r="AC7" s="13"/>
      <c r="AD7" s="1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48684-EC88-4964-91F3-922C4B049F89}">
  <dimension ref="A1:I12"/>
  <sheetViews>
    <sheetView tabSelected="1" workbookViewId="0">
      <selection activeCell="B18" sqref="B18"/>
    </sheetView>
  </sheetViews>
  <sheetFormatPr defaultRowHeight="15" x14ac:dyDescent="0.25"/>
  <cols>
    <col min="1" max="1" width="81.85546875" customWidth="1"/>
    <col min="2" max="2" width="34.42578125" customWidth="1"/>
    <col min="3" max="3" width="37.140625" customWidth="1"/>
    <col min="4" max="4" width="14.42578125" customWidth="1"/>
    <col min="5" max="5" width="11.42578125" customWidth="1"/>
  </cols>
  <sheetData>
    <row r="1" spans="1:9" x14ac:dyDescent="0.25">
      <c r="B1" s="17" t="s">
        <v>70</v>
      </c>
      <c r="C1" s="17"/>
      <c r="D1" s="17"/>
      <c r="E1" s="17"/>
      <c r="F1" s="17"/>
      <c r="G1" s="17"/>
      <c r="H1" s="17"/>
      <c r="I1" s="17"/>
    </row>
    <row r="3" spans="1:9" x14ac:dyDescent="0.25">
      <c r="A3" s="25" t="s">
        <v>95</v>
      </c>
      <c r="B3" s="17" t="s">
        <v>104</v>
      </c>
      <c r="C3" s="17" t="s">
        <v>105</v>
      </c>
      <c r="D3" s="17" t="s">
        <v>106</v>
      </c>
    </row>
    <row r="5" spans="1:9" x14ac:dyDescent="0.25">
      <c r="A5" t="s">
        <v>96</v>
      </c>
      <c r="B5" s="26">
        <v>0</v>
      </c>
      <c r="C5" s="27">
        <v>0</v>
      </c>
      <c r="D5">
        <v>0</v>
      </c>
    </row>
    <row r="6" spans="1:9" x14ac:dyDescent="0.25">
      <c r="A6" t="s">
        <v>97</v>
      </c>
      <c r="B6" s="27">
        <v>0</v>
      </c>
      <c r="C6" s="27">
        <v>0</v>
      </c>
      <c r="D6">
        <v>0</v>
      </c>
    </row>
    <row r="7" spans="1:9" x14ac:dyDescent="0.25">
      <c r="A7" t="s">
        <v>98</v>
      </c>
      <c r="B7" s="27">
        <v>0</v>
      </c>
      <c r="C7" s="28">
        <v>0</v>
      </c>
      <c r="D7">
        <v>0</v>
      </c>
    </row>
    <row r="8" spans="1:9" x14ac:dyDescent="0.25">
      <c r="A8" t="s">
        <v>99</v>
      </c>
      <c r="B8" s="26">
        <v>522731.15</v>
      </c>
      <c r="C8" s="26">
        <v>517949.18</v>
      </c>
      <c r="D8" s="26">
        <v>1040680.33</v>
      </c>
    </row>
    <row r="9" spans="1:9" x14ac:dyDescent="0.25">
      <c r="A9" t="s">
        <v>100</v>
      </c>
      <c r="B9" s="27">
        <v>0</v>
      </c>
      <c r="C9" s="27">
        <f>0</f>
        <v>0</v>
      </c>
      <c r="D9">
        <v>0</v>
      </c>
    </row>
    <row r="10" spans="1:9" x14ac:dyDescent="0.25">
      <c r="A10" t="s">
        <v>101</v>
      </c>
      <c r="B10" s="27">
        <v>0</v>
      </c>
      <c r="C10" s="27">
        <v>0</v>
      </c>
      <c r="D10">
        <v>0</v>
      </c>
    </row>
    <row r="11" spans="1:9" x14ac:dyDescent="0.25">
      <c r="A11" t="s">
        <v>102</v>
      </c>
      <c r="B11" s="27">
        <v>0</v>
      </c>
      <c r="C11" s="27">
        <v>0</v>
      </c>
      <c r="D11">
        <v>0</v>
      </c>
    </row>
    <row r="12" spans="1:9" x14ac:dyDescent="0.25">
      <c r="A12" t="s">
        <v>103</v>
      </c>
      <c r="B12" s="26">
        <v>522731.15</v>
      </c>
      <c r="C12" s="26">
        <v>517949.18</v>
      </c>
      <c r="D12" s="26">
        <v>1040680.33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E8ED0-4C6C-48B4-8435-8A036549090F}">
  <dimension ref="A1:P4"/>
  <sheetViews>
    <sheetView workbookViewId="0">
      <selection sqref="A1:K1"/>
    </sheetView>
  </sheetViews>
  <sheetFormatPr defaultRowHeight="15" x14ac:dyDescent="0.25"/>
  <cols>
    <col min="1" max="2" width="13.85546875" customWidth="1"/>
    <col min="6" max="6" width="13.140625" customWidth="1"/>
    <col min="8" max="8" width="23.5703125" customWidth="1"/>
    <col min="9" max="9" width="16.85546875" customWidth="1"/>
    <col min="10" max="10" width="25.28515625" customWidth="1"/>
    <col min="11" max="11" width="31.42578125" customWidth="1"/>
    <col min="14" max="14" width="23.140625" customWidth="1"/>
    <col min="16" max="16" width="23.7109375" customWidth="1"/>
  </cols>
  <sheetData>
    <row r="1" spans="1:16" ht="15.75" thickBot="1" x14ac:dyDescent="0.3">
      <c r="A1" s="18" t="s">
        <v>71</v>
      </c>
      <c r="B1" s="19"/>
      <c r="C1" s="19"/>
      <c r="D1" s="19"/>
      <c r="E1" s="19"/>
      <c r="F1" s="19"/>
      <c r="G1" s="19"/>
      <c r="H1" s="19"/>
      <c r="I1" s="19"/>
      <c r="J1" s="19"/>
      <c r="K1" s="20"/>
      <c r="L1" s="18" t="s">
        <v>72</v>
      </c>
      <c r="M1" s="19"/>
      <c r="N1" s="19"/>
      <c r="O1" s="19"/>
      <c r="P1" s="21"/>
    </row>
    <row r="2" spans="1:16" ht="63.75" x14ac:dyDescent="0.25">
      <c r="A2" s="22" t="s">
        <v>71</v>
      </c>
      <c r="B2" s="23" t="s">
        <v>73</v>
      </c>
      <c r="C2" s="23" t="s">
        <v>74</v>
      </c>
      <c r="D2" s="22" t="s">
        <v>75</v>
      </c>
      <c r="E2" s="22" t="s">
        <v>76</v>
      </c>
      <c r="F2" s="22" t="s">
        <v>77</v>
      </c>
      <c r="G2" s="22" t="s">
        <v>78</v>
      </c>
      <c r="H2" s="23" t="s">
        <v>79</v>
      </c>
      <c r="I2" s="23" t="s">
        <v>80</v>
      </c>
      <c r="J2" s="23" t="s">
        <v>81</v>
      </c>
      <c r="K2" s="23" t="s">
        <v>82</v>
      </c>
      <c r="L2" s="23" t="s">
        <v>83</v>
      </c>
      <c r="M2" s="23" t="s">
        <v>84</v>
      </c>
      <c r="N2" s="23" t="s">
        <v>85</v>
      </c>
      <c r="O2" s="23" t="s">
        <v>80</v>
      </c>
      <c r="P2" s="23" t="s">
        <v>86</v>
      </c>
    </row>
    <row r="3" spans="1:16" x14ac:dyDescent="0.25">
      <c r="A3" s="24" t="s">
        <v>87</v>
      </c>
      <c r="B3" s="24">
        <v>93072970382</v>
      </c>
      <c r="C3" s="24"/>
      <c r="D3" s="24"/>
      <c r="E3" s="24"/>
      <c r="F3" s="24" t="s">
        <v>88</v>
      </c>
      <c r="G3" s="24" t="s">
        <v>89</v>
      </c>
      <c r="H3" s="24" t="s">
        <v>90</v>
      </c>
      <c r="I3" s="24" t="s">
        <v>91</v>
      </c>
      <c r="J3" s="24" t="s">
        <v>92</v>
      </c>
      <c r="K3" s="24" t="s">
        <v>93</v>
      </c>
      <c r="L3" s="24" t="s">
        <v>54</v>
      </c>
      <c r="M3" s="24" t="s">
        <v>53</v>
      </c>
      <c r="N3" s="24" t="s">
        <v>94</v>
      </c>
      <c r="O3" s="24"/>
      <c r="P3" s="24" t="s">
        <v>92</v>
      </c>
    </row>
    <row r="4" spans="1:16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</sheetData>
  <mergeCells count="2">
    <mergeCell ref="A1:K1"/>
    <mergeCell ref="L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2015-06-05T18:19:34Z</dcterms:created>
  <dcterms:modified xsi:type="dcterms:W3CDTF">2021-05-18T10:20:04Z</dcterms:modified>
</cp:coreProperties>
</file>